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lex\Desktop\"/>
    </mc:Choice>
  </mc:AlternateContent>
  <xr:revisionPtr revIDLastSave="0" documentId="13_ncr:1_{FCC76FEB-6B72-4082-AEC4-443A08BDFF41}" xr6:coauthVersionLast="47" xr6:coauthVersionMax="47" xr10:uidLastSave="{00000000-0000-0000-0000-000000000000}"/>
  <bookViews>
    <workbookView xWindow="1170" yWindow="705" windowWidth="17205" windowHeight="15495" firstSheet="1" activeTab="1" xr2:uid="{89640D5B-6D4D-4E4E-A53E-1E458E82C495}"/>
  </bookViews>
  <sheets>
    <sheet name="SR Website Form TAOO" sheetId="2" r:id="rId1"/>
    <sheet name="Strong Readers Website TAO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3" l="1"/>
  <c r="C32" i="3"/>
  <c r="C31" i="3"/>
  <c r="C30" i="3"/>
  <c r="C29" i="3"/>
  <c r="C24" i="3"/>
  <c r="C23" i="3"/>
  <c r="C22" i="3"/>
  <c r="C21" i="3"/>
  <c r="C16" i="3"/>
  <c r="C15" i="3"/>
  <c r="C14" i="3"/>
  <c r="C13" i="3"/>
  <c r="C8" i="3"/>
  <c r="C7" i="3"/>
  <c r="C6" i="3"/>
  <c r="C5" i="3"/>
  <c r="C44" i="2"/>
  <c r="C32" i="2"/>
  <c r="C31" i="2"/>
  <c r="C30" i="2"/>
  <c r="C29" i="2"/>
  <c r="C24" i="2"/>
  <c r="C23" i="2"/>
  <c r="C22" i="2"/>
  <c r="C21" i="2"/>
  <c r="C16" i="2"/>
  <c r="C15" i="2"/>
  <c r="C14" i="2"/>
  <c r="C13" i="2"/>
  <c r="C8" i="2"/>
  <c r="C7" i="2"/>
  <c r="C6" i="2"/>
  <c r="C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<sst xmlns="http://schemas.openxmlformats.org/spreadsheetml/2006/main" count="138" uniqueCount="37">
  <si>
    <t>Kindergarten</t>
  </si>
  <si>
    <t>First Grade</t>
  </si>
  <si>
    <t>Second Grade</t>
  </si>
  <si>
    <t>Third Grade</t>
  </si>
  <si>
    <t>Number of students who have been enrolled in the district for less than 2 years</t>
  </si>
  <si>
    <t>Number of students who did not meet grade-level target on the screener</t>
  </si>
  <si>
    <t>Number of students who demonstrated proficiency on the screener</t>
  </si>
  <si>
    <t>Number of students who are on an IEP and demonstrated proficiency on the screener</t>
  </si>
  <si>
    <t>% of Kindergarten Students</t>
  </si>
  <si>
    <t>% of First Grade Students</t>
  </si>
  <si>
    <t>% of Second Grade Students</t>
  </si>
  <si>
    <t>% of Third Grade Students</t>
  </si>
  <si>
    <t>Total number of students in grade-level</t>
  </si>
  <si>
    <t>Total number of students on an IEP</t>
  </si>
  <si>
    <t>Description</t>
  </si>
  <si>
    <t>Number of staff implementing the provisions of the Strong Readers Act</t>
  </si>
  <si>
    <t>Average daily classroom time devoted to implementing the provisions of the Strong Readers Act</t>
  </si>
  <si>
    <t>School District Board of Education Policy to implement the provisions of the Strong Readers Act</t>
  </si>
  <si>
    <t>Included Expenses</t>
  </si>
  <si>
    <t>Amount</t>
  </si>
  <si>
    <t>Instruction</t>
  </si>
  <si>
    <t>Books, technology, and salaries</t>
  </si>
  <si>
    <t>Instructional Staff Training</t>
  </si>
  <si>
    <t>Registration, travel, or stipends related to literacy trainings</t>
  </si>
  <si>
    <t>Academic Student Assessment</t>
  </si>
  <si>
    <t>Diagnostic and progress monitoring assessments</t>
  </si>
  <si>
    <t>Vehicle Operation Services</t>
  </si>
  <si>
    <t>Salaries for summer school bus drivers</t>
  </si>
  <si>
    <t>Total</t>
  </si>
  <si>
    <t>Not Applicable</t>
  </si>
  <si>
    <t>District Expenditures</t>
  </si>
  <si>
    <t>Strong Readers Student Data</t>
  </si>
  <si>
    <t>Strong Readers Required Website Information</t>
  </si>
  <si>
    <t>Strong Readers School Data</t>
  </si>
  <si>
    <t>120 minutes</t>
  </si>
  <si>
    <t>https://acrobat.adobe.com/id/urn:aaid:sc:VA6C2:c5de0be2-b6c9-4f30-a51a-3856f2309101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</si>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</sst>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24"/>
      <color rgb="FFFFFFFF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 tint="0.14999847407452621"/>
      <name val="Arial"/>
      <family val="2"/>
    </font>
    <font>
      <sz val="12"/>
      <color rgb="FF000000"/>
      <name val="Arial"/>
      <family val="2"/>
    </font>
    <font>
      <sz val="12"/>
      <color rgb="FF9D9D9D"/>
      <name val="Arial"/>
      <family val="2"/>
    </font>
    <font>
      <b/>
      <sz val="14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4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498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76">
    <xf numFmtId="0" fontId="0" fillId="0" borderId="0" xfId="0"/>
    <xf numFmtId="0" fontId="2" fillId="2" borderId="12" xfId="1" applyFont="1" applyFill="1" applyBorder="1" applyAlignment="1">
      <alignment vertical="center" wrapText="1"/>
    </xf>
    <xf numFmtId="0" fontId="3" fillId="0" borderId="14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0" xfId="0" applyFont="1"/>
    <xf numFmtId="0" fontId="4" fillId="2" borderId="16" xfId="0" applyFont="1" applyFill="1" applyBorder="1" applyAlignment="1">
      <alignment vertical="center" wrapText="1"/>
    </xf>
    <xf numFmtId="0" fontId="3" fillId="0" borderId="32" xfId="0" applyFont="1" applyBorder="1" applyAlignment="1">
      <alignment wrapText="1"/>
    </xf>
    <xf numFmtId="0" fontId="5" fillId="3" borderId="15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24" xfId="0" applyFont="1" applyBorder="1"/>
    <xf numFmtId="0" fontId="3" fillId="0" borderId="18" xfId="0" applyFont="1" applyBorder="1"/>
    <xf numFmtId="0" fontId="4" fillId="2" borderId="13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25" xfId="0" applyFont="1" applyBorder="1"/>
    <xf numFmtId="0" fontId="3" fillId="0" borderId="23" xfId="0" applyFont="1" applyBorder="1"/>
    <xf numFmtId="0" fontId="5" fillId="3" borderId="11" xfId="0" applyFont="1" applyFill="1" applyBorder="1" applyAlignment="1">
      <alignment horizontal="left" vertical="top"/>
    </xf>
    <xf numFmtId="0" fontId="3" fillId="0" borderId="28" xfId="0" applyFont="1" applyBorder="1"/>
    <xf numFmtId="0" fontId="3" fillId="0" borderId="26" xfId="0" applyFont="1" applyBorder="1"/>
    <xf numFmtId="0" fontId="4" fillId="2" borderId="17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3" fillId="0" borderId="22" xfId="0" applyFont="1" applyBorder="1"/>
    <xf numFmtId="0" fontId="8" fillId="3" borderId="19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33" xfId="0" applyFont="1" applyBorder="1"/>
    <xf numFmtId="0" fontId="13" fillId="2" borderId="38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9" fontId="0" fillId="3" borderId="0" xfId="2" applyFont="1" applyFill="1" applyAlignment="1">
      <alignment horizontal="center" vertical="center"/>
    </xf>
    <xf numFmtId="0" fontId="12" fillId="5" borderId="0" xfId="0" applyFont="1" applyFill="1" applyAlignment="1">
      <alignment horizontal="left" vertical="top"/>
    </xf>
    <xf numFmtId="0" fontId="13" fillId="2" borderId="40" xfId="0" applyFont="1" applyFill="1" applyBorder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9" fontId="0" fillId="5" borderId="0" xfId="0" applyNumberFormat="1" applyFill="1" applyAlignment="1">
      <alignment horizontal="center" vertical="center"/>
    </xf>
    <xf numFmtId="0" fontId="13" fillId="2" borderId="34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horizontal="left" vertical="top"/>
    </xf>
    <xf numFmtId="0" fontId="6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left" vertical="top"/>
    </xf>
    <xf numFmtId="0" fontId="6" fillId="3" borderId="36" xfId="0" applyFont="1" applyFill="1" applyBorder="1" applyAlignment="1">
      <alignment horizontal="center" vertical="center"/>
    </xf>
    <xf numFmtId="9" fontId="0" fillId="3" borderId="36" xfId="2" applyFont="1" applyFill="1" applyBorder="1" applyAlignment="1">
      <alignment horizontal="center" vertical="center"/>
    </xf>
    <xf numFmtId="9" fontId="0" fillId="3" borderId="36" xfId="0" applyNumberForma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left" vertical="top"/>
    </xf>
    <xf numFmtId="9" fontId="0" fillId="3" borderId="37" xfId="0" applyNumberFormat="1" applyFill="1" applyBorder="1" applyAlignment="1">
      <alignment horizontal="center" vertical="center"/>
    </xf>
    <xf numFmtId="0" fontId="13" fillId="2" borderId="35" xfId="0" applyFont="1" applyFill="1" applyBorder="1" applyAlignment="1">
      <alignment vertical="center" wrapText="1"/>
    </xf>
    <xf numFmtId="9" fontId="0" fillId="3" borderId="37" xfId="2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5" fillId="3" borderId="42" xfId="0" applyFont="1" applyFill="1" applyBorder="1" applyAlignment="1">
      <alignment horizontal="left" vertical="top"/>
    </xf>
    <xf numFmtId="0" fontId="5" fillId="3" borderId="45" xfId="0" applyFont="1" applyFill="1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7" fillId="3" borderId="50" xfId="0" applyFont="1" applyFill="1" applyBorder="1" applyAlignment="1" applyProtection="1">
      <alignment vertical="top" wrapText="1"/>
      <protection locked="0"/>
    </xf>
    <xf numFmtId="0" fontId="3" fillId="2" borderId="0" xfId="0" applyFont="1" applyFill="1"/>
    <xf numFmtId="0" fontId="4" fillId="2" borderId="51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10" fillId="2" borderId="2" xfId="0" applyFont="1" applyFill="1" applyBorder="1" applyAlignment="1">
      <alignment horizontal="right" vertical="center" wrapText="1"/>
    </xf>
    <xf numFmtId="164" fontId="10" fillId="2" borderId="2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top"/>
    </xf>
    <xf numFmtId="164" fontId="8" fillId="3" borderId="20" xfId="0" applyNumberFormat="1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164" fontId="8" fillId="3" borderId="8" xfId="0" applyNumberFormat="1" applyFont="1" applyFill="1" applyBorder="1" applyAlignment="1">
      <alignment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vertical="top" wrapText="1"/>
    </xf>
  </cellXfs>
  <cellStyles count="3">
    <cellStyle name="Normal" xfId="0" builtinId="0"/>
    <cellStyle name="Percent" xfId="2" builtinId="5"/>
    <cellStyle name="Title" xfId="1" builtinId="15"/>
  </cellStyles>
  <dxfs count="79">
    <dxf>
      <numFmt numFmtId="165" formatCode="&quot;&lt;10&quot;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top" textRotation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E0E0E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D9D9D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theme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rgb="FF000000"/>
          <bgColor rgb="FFBFBFBF"/>
        </patternFill>
      </fill>
      <alignment horizontal="general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top" textRotation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E0E0E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D9D9D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theme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rgb="FF000000"/>
          <bgColor rgb="FFBFBFBF"/>
        </patternFill>
      </fill>
      <alignment horizontal="general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</font>
    </dxf>
  </dxfs>
  <tableStyles count="1" defaultTableStyle="Accessible Table" defaultPivotStyle="PivotStyleLight16">
    <tableStyle name="Accessible Table" pivot="0" count="1" xr9:uid="{18662531-6AB5-4906-92A7-C9F73C0A21AB}">
      <tableStyleElement type="headerRow" dxfId="78"/>
    </tableStyle>
  </tableStyles>
  <colors>
    <mruColors>
      <color rgb="FF004989"/>
      <color rgb="FFFFFFFF"/>
      <color rgb="FFE0E0E0"/>
      <color rgb="FF00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State of Oklahoma logo. Five sets of colorful chevrons and triangles arranged in a circle form a star in the middle.</v>
  </rv>
  <rv s="0">
    <v>1</v>
    <v>5</v>
    <v>Image with white background and text saying “Oklahoma Education”.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CEC9BA-62BF-4F56-B1D2-9A358AD2BECF}" name="Table13" displayName="Table13" ref="A26:C32" totalsRowShown="0" headerRowDxfId="77" dataDxfId="76">
  <autoFilter ref="A26:C32" xr:uid="{68D3CC49-7201-4C3F-BCB2-749FFAD048E7}">
    <filterColumn colId="0" hiddenButton="1"/>
    <filterColumn colId="1" hiddenButton="1"/>
    <filterColumn colId="2" hiddenButton="1"/>
  </autoFilter>
  <tableColumns count="3">
    <tableColumn id="1" xr3:uid="{14655227-A167-45E4-A2EB-8094AD252DA7}" name="Strong Readers Student Data" dataDxfId="75"/>
    <tableColumn id="2" xr3:uid="{E588E70B-E9F2-4A5D-A966-8201FF5EFB72}" name="Third Grade" dataDxfId="74"/>
    <tableColumn id="3" xr3:uid="{2DD153CD-BA8A-451B-9880-CC6D3A992BE5}" name="% of Third Grade Students" dataDxfId="73"/>
  </tableColumns>
  <tableStyleInfo name="TableStyleMedium15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6E5559-F8B4-4597-A789-F914EE595776}" name="Table1417" displayName="Table1417" ref="A2:C8" totalsRowShown="0" headerRowDxfId="18" dataDxfId="17">
  <autoFilter ref="A2:C8" xr:uid="{AE9F5BF1-EDFD-DD4B-A71F-9F47DF65A1AB}">
    <filterColumn colId="0" hiddenButton="1"/>
    <filterColumn colId="1" hiddenButton="1"/>
    <filterColumn colId="2" hiddenButton="1"/>
  </autoFilter>
  <tableColumns count="3">
    <tableColumn id="1" xr3:uid="{0A4A35B4-D2D7-414E-9615-77EAEC1C01C5}" name="Strong Readers Student Data" dataDxfId="16"/>
    <tableColumn id="2" xr3:uid="{E9348859-C364-4300-A6DE-EF7CDABF1C25}" name="Kindergarten" dataDxfId="15"/>
    <tableColumn id="3" xr3:uid="{83C18C41-9269-491D-9E3D-435CAFD0D8A1}" name="% of Kindergarten Students" dataDxfId="14">
      <calculatedColumnFormula>IF(OR(B1="", Table1417[[#This Row],[Kindergarten]]=""), "Auto-calculated", IF(AND(B1&gt;10, Table1417[[#This Row],[Kindergarten]]&lt;10), "Not Available", IFERROR(Table1417[[#This Row],[Kindergarten]]/B1, "N/A")))</calculatedColumnFormula>
    </tableColumn>
  </tableColumns>
  <tableStyleInfo name="TableStyleMedium15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6340671-885E-46FD-9F25-DBF4B2DC0CF8}" name="Table718" displayName="Table718" ref="A10:C16" totalsRowShown="0" headerRowDxfId="13">
  <autoFilter ref="A10:C16" xr:uid="{0777AC2E-B3EB-B24A-84EA-29471C629027}">
    <filterColumn colId="0" hiddenButton="1"/>
    <filterColumn colId="1" hiddenButton="1"/>
    <filterColumn colId="2" hiddenButton="1"/>
  </autoFilter>
  <tableColumns count="3">
    <tableColumn id="1" xr3:uid="{E15AE5E6-52B9-4356-AFF8-130FFD8DC962}" name="Strong Readers Student Data" dataDxfId="12"/>
    <tableColumn id="2" xr3:uid="{765487CE-F506-4F0A-9204-70B3D3041A3C}" name="First Grade" dataDxfId="11"/>
    <tableColumn id="3" xr3:uid="{A09DDD6D-6AA1-4F9C-B281-0378959D177A}" name="% of First Grade Students" dataDxfId="10">
      <calculatedColumnFormula>IF(OR(C1="", Table718[[#This Row],[First Grade]]=""), "Auto-calculated", IF(AND(C1&gt;10, Table718[[#This Row],[First Grade]]&lt;10), "Not Available", IFERROR(Table718[[#This Row],[First Grade]]/C1, "N/A")))</calculatedColumnFormula>
    </tableColumn>
  </tableColumns>
  <tableStyleInfo name="Accessible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3B1F005-33F1-441A-8332-28DB53AF0CE2}" name="Table71019" displayName="Table71019" ref="A18:C24" totalsRowShown="0" headerRowDxfId="9">
  <autoFilter ref="A18:C24" xr:uid="{5D82AD01-569A-A64D-864B-DE9A56F80167}">
    <filterColumn colId="0" hiddenButton="1"/>
    <filterColumn colId="1" hiddenButton="1"/>
    <filterColumn colId="2" hiddenButton="1"/>
  </autoFilter>
  <tableColumns count="3">
    <tableColumn id="1" xr3:uid="{36D46911-D83B-42E1-BFDE-1D7FE3B9E770}" name="Strong Readers Student Data" dataDxfId="8"/>
    <tableColumn id="2" xr3:uid="{17641B60-F19A-4E85-B6C1-2FBEA5D2ECDD}" name="Second Grade" dataDxfId="7"/>
    <tableColumn id="3" xr3:uid="{A235051A-6CF8-4F7E-B98F-548DEF0E658F}" name="% of Second Grade Students" dataDxfId="6"/>
  </tableColumns>
  <tableStyleInfo name="Accessible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C0C3F8-F437-4600-9175-8835CD7B8D74}" name="Table567" displayName="Table567" ref="A39:C44" totalsRowCount="1" headerRowDxfId="72" dataDxfId="70" totalsRowDxfId="68" headerRowBorderDxfId="71" tableBorderDxfId="69" totalsRowBorderDxfId="67">
  <autoFilter ref="A39:C43" xr:uid="{4BF7F0AD-A35C-7343-90FF-EF9D7044F050}">
    <filterColumn colId="0" hiddenButton="1"/>
    <filterColumn colId="1" hiddenButton="1"/>
    <filterColumn colId="2" hiddenButton="1"/>
  </autoFilter>
  <tableColumns count="3">
    <tableColumn id="1" xr3:uid="{34384E5C-8AF5-412E-95E8-A3E05C295E20}" name="District Expenditures" dataDxfId="66" totalsRowDxfId="65"/>
    <tableColumn id="2" xr3:uid="{5C667457-17A9-4A01-8D43-83A4F31E14ED}" name="Included Expenses" totalsRowLabel="Total" dataDxfId="64" totalsRowDxfId="63"/>
    <tableColumn id="3" xr3:uid="{C5298B18-D09A-428D-850D-4DD961A30960}" name="Amount" totalsRowFunction="sum" dataDxfId="62" totalsRowDxfId="61"/>
  </tableColumns>
  <tableStyleInfo name="TableStyleMedium15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30929C2-8FC7-41AC-8141-166D0478AD2C}" name="Table659" displayName="Table659" ref="A34:B37" totalsRowShown="0" headerRowDxfId="60" dataDxfId="58" headerRowBorderDxfId="59" tableBorderDxfId="57">
  <autoFilter ref="A34:B37" xr:uid="{174FFBE2-EC9E-3449-B8E7-E2B7A24A7C86}">
    <filterColumn colId="0" hiddenButton="1"/>
    <filterColumn colId="1" hiddenButton="1"/>
  </autoFilter>
  <tableColumns count="2">
    <tableColumn id="1" xr3:uid="{B8DFA351-D89C-4939-B485-A4B036AF192C}" name="Strong Readers School Data" dataDxfId="56"/>
    <tableColumn id="2" xr3:uid="{2AE86F21-CAE7-453D-876D-8EE0FD38C405}" name="Description" dataDxfId="55"/>
  </tableColumns>
  <tableStyleInfo name="TableStyleMedium15"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C47692A-65FE-4D2D-BE9E-131192B85371}" name="Table1411" displayName="Table1411" ref="A2:C8" totalsRowShown="0" headerRowDxfId="54" dataDxfId="53">
  <autoFilter ref="A2:C8" xr:uid="{AE9F5BF1-EDFD-DD4B-A71F-9F47DF65A1AB}">
    <filterColumn colId="0" hiddenButton="1"/>
    <filterColumn colId="1" hiddenButton="1"/>
    <filterColumn colId="2" hiddenButton="1"/>
  </autoFilter>
  <tableColumns count="3">
    <tableColumn id="1" xr3:uid="{16EC1423-2ED8-4A01-9CED-EE1FE26C3CC6}" name="Strong Readers Student Data" dataDxfId="52"/>
    <tableColumn id="2" xr3:uid="{DD4C1EE6-FA0B-46FE-9A70-014F202754A3}" name="Kindergarten" dataDxfId="51"/>
    <tableColumn id="3" xr3:uid="{F27FF3B4-2275-496D-B830-C4530DB1B511}" name="% of Kindergarten Students" dataDxfId="50">
      <calculatedColumnFormula>IF(OR(B1="", Table1411[[#This Row],[Kindergarten]]=""), "Auto-calculated", IF(AND(B1&gt;10, Table1411[[#This Row],[Kindergarten]]&lt;10), "Not Available", IFERROR(Table1411[[#This Row],[Kindergarten]]/B1, "N/A")))</calculatedColumnFormula>
    </tableColumn>
  </tableColumns>
  <tableStyleInfo name="TableStyleMedium15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428872A-333D-4A19-9AEC-8F18EA769CCF}" name="Table712" displayName="Table712" ref="A10:C16" totalsRowShown="0" headerRowDxfId="49">
  <autoFilter ref="A10:C16" xr:uid="{0777AC2E-B3EB-B24A-84EA-29471C629027}">
    <filterColumn colId="0" hiddenButton="1"/>
    <filterColumn colId="1" hiddenButton="1"/>
    <filterColumn colId="2" hiddenButton="1"/>
  </autoFilter>
  <tableColumns count="3">
    <tableColumn id="1" xr3:uid="{070DC72C-83B1-4316-8B6B-01D452DE8F84}" name="Strong Readers Student Data" dataDxfId="48"/>
    <tableColumn id="2" xr3:uid="{AA789252-675E-4631-99F2-AE455D37C355}" name="First Grade" dataDxfId="47"/>
    <tableColumn id="3" xr3:uid="{CC268C3D-25AE-45DD-993E-8BA03E16E3DD}" name="% of First Grade Students" dataDxfId="46">
      <calculatedColumnFormula>IF(OR(C1="", Table712[[#This Row],[First Grade]]=""), "Auto-calculated", IF(AND(C1&gt;10, Table712[[#This Row],[First Grade]]&lt;10), "Not Available", IFERROR(Table712[[#This Row],[First Grade]]/C1, "N/A")))</calculatedColumnFormula>
    </tableColumn>
  </tableColumns>
  <tableStyleInfo name="Accessible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3439EB1-3149-4BA0-A77D-2A6C47736C0A}" name="Table71013" displayName="Table71013" ref="A18:C24" totalsRowShown="0" headerRowDxfId="45">
  <autoFilter ref="A18:C24" xr:uid="{5D82AD01-569A-A64D-864B-DE9A56F80167}">
    <filterColumn colId="0" hiddenButton="1"/>
    <filterColumn colId="1" hiddenButton="1"/>
    <filterColumn colId="2" hiddenButton="1"/>
  </autoFilter>
  <tableColumns count="3">
    <tableColumn id="1" xr3:uid="{AAFEDFBF-1CA4-4D76-A531-7A3A6941FB10}" name="Strong Readers Student Data" dataDxfId="44"/>
    <tableColumn id="2" xr3:uid="{E7271AC0-1691-451E-AA5D-E6DFFD681F2F}" name="Second Grade" dataDxfId="43"/>
    <tableColumn id="3" xr3:uid="{B3E1544D-CACB-439C-9407-88B38322AB91}" name="% of Second Grade Students" dataDxfId="42"/>
  </tableColumns>
  <tableStyleInfo name="Accessible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F242C08-B9BC-451C-ABAF-67B2EF3D06FA}" name="Table114" displayName="Table114" ref="A26:C32" totalsRowShown="0" headerRowDxfId="41" dataDxfId="40">
  <autoFilter ref="A26:C32" xr:uid="{68D3CC49-7201-4C3F-BCB2-749FFAD048E7}">
    <filterColumn colId="0" hiddenButton="1"/>
    <filterColumn colId="1" hiddenButton="1"/>
    <filterColumn colId="2" hiddenButton="1"/>
  </autoFilter>
  <tableColumns count="3">
    <tableColumn id="1" xr3:uid="{64CF7661-C81C-407D-A703-5BE59EE052C4}" name="Strong Readers Student Data" dataDxfId="39"/>
    <tableColumn id="2" xr3:uid="{4FFDFD1C-C28F-4B8A-BADE-8B9EE7980D9B}" name="Third Grade" dataDxfId="38"/>
    <tableColumn id="3" xr3:uid="{A09F4314-89A6-4A80-9CD0-C42471A62D6C}" name="% of Third Grade Students" dataDxfId="37"/>
  </tableColumns>
  <tableStyleInfo name="TableStyleMedium15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1EC0CC8-7D1A-462C-BE37-F427F10E2B42}" name="Table5615" displayName="Table5615" ref="A39:C44" totalsRowCount="1" headerRowDxfId="36" dataDxfId="34" totalsRowDxfId="32" headerRowBorderDxfId="35" tableBorderDxfId="33" totalsRowBorderDxfId="31">
  <autoFilter ref="A39:C43" xr:uid="{4BF7F0AD-A35C-7343-90FF-EF9D7044F050}">
    <filterColumn colId="0" hiddenButton="1"/>
    <filterColumn colId="1" hiddenButton="1"/>
    <filterColumn colId="2" hiddenButton="1"/>
  </autoFilter>
  <tableColumns count="3">
    <tableColumn id="1" xr3:uid="{745DAF2D-AF43-46CC-90C9-F27B60657591}" name="District Expenditures" dataDxfId="30" totalsRowDxfId="29"/>
    <tableColumn id="2" xr3:uid="{E8EDFC44-FD54-4920-B4F4-FE76F69C2D1D}" name="Included Expenses" totalsRowLabel="Total" dataDxfId="28" totalsRowDxfId="27"/>
    <tableColumn id="3" xr3:uid="{A4FAC54C-58B7-4E5D-8C81-1BCD57D959F4}" name="Amount" totalsRowFunction="sum" dataDxfId="26" totalsRowDxfId="25"/>
  </tableColumns>
  <tableStyleInfo name="TableStyleMedium15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EBC4369-7AF2-4839-95B9-C05414585AC6}" name="Table6516" displayName="Table6516" ref="A34:B37" totalsRowShown="0" headerRowDxfId="24" dataDxfId="22" headerRowBorderDxfId="23" tableBorderDxfId="21">
  <autoFilter ref="A34:B37" xr:uid="{174FFBE2-EC9E-3449-B8E7-E2B7A24A7C86}">
    <filterColumn colId="0" hiddenButton="1"/>
    <filterColumn colId="1" hiddenButton="1"/>
  </autoFilter>
  <tableColumns count="2">
    <tableColumn id="1" xr3:uid="{82B326B4-1409-4B1A-A1D9-2C86BCD8E480}" name="Strong Readers School Data" dataDxfId="20"/>
    <tableColumn id="2" xr3:uid="{090CB0B7-8F95-4B20-939E-2BDE1DD54F40}" name="Description" dataDxfId="19"/>
  </tableColumns>
  <tableStyleInfo name="TableStyleMedium15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2819-184A-4770-991F-2524840A053D}">
  <sheetPr>
    <pageSetUpPr fitToPage="1"/>
  </sheetPr>
  <dimension ref="A1:I1048521"/>
  <sheetViews>
    <sheetView zoomScale="89" zoomScaleNormal="89" workbookViewId="0">
      <selection activeCell="B37" sqref="B37"/>
    </sheetView>
  </sheetViews>
  <sheetFormatPr defaultColWidth="0" defaultRowHeight="14.25" zeroHeight="1" x14ac:dyDescent="0.2"/>
  <cols>
    <col min="1" max="1" width="111.28515625" style="6" customWidth="1"/>
    <col min="2" max="3" width="25.85546875" style="6" customWidth="1"/>
    <col min="4" max="4" width="24.85546875" style="6" hidden="1" customWidth="1"/>
    <col min="5" max="5" width="24.85546875" style="28" hidden="1" customWidth="1"/>
    <col min="6" max="7" width="24.85546875" style="6" hidden="1" customWidth="1"/>
    <col min="8" max="8" width="24.85546875" style="2" hidden="1" customWidth="1"/>
    <col min="9" max="9" width="24.85546875" style="6" hidden="1" customWidth="1"/>
    <col min="10" max="16384" width="9.140625" style="6" hidden="1"/>
  </cols>
  <sheetData>
    <row r="1" spans="1:9" ht="84.95" customHeight="1" thickBot="1" x14ac:dyDescent="0.25">
      <c r="A1" s="1" t="s">
        <v>32</v>
      </c>
      <c r="B1" s="58" t="e" vm="1">
        <v>#VALUE!</v>
      </c>
      <c r="C1" s="59" t="e" vm="2">
        <v>#VALUE!</v>
      </c>
      <c r="D1" s="3"/>
      <c r="E1" s="4"/>
      <c r="F1" s="4"/>
      <c r="G1" s="4"/>
      <c r="H1" s="4"/>
      <c r="I1" s="5"/>
    </row>
    <row r="2" spans="1:9" ht="38.1" customHeight="1" thickBot="1" x14ac:dyDescent="0.25">
      <c r="A2" s="7" t="s">
        <v>31</v>
      </c>
      <c r="B2" s="56" t="s">
        <v>0</v>
      </c>
      <c r="C2" s="57" t="s">
        <v>8</v>
      </c>
      <c r="E2" s="6"/>
      <c r="H2" s="6"/>
    </row>
    <row r="3" spans="1:9" ht="15" x14ac:dyDescent="0.2">
      <c r="A3" s="9" t="s">
        <v>12</v>
      </c>
      <c r="B3" s="32">
        <v>24</v>
      </c>
      <c r="C3" s="32" t="s">
        <v>29</v>
      </c>
      <c r="E3" s="6"/>
      <c r="H3" s="6"/>
    </row>
    <row r="4" spans="1:9" ht="15" x14ac:dyDescent="0.2">
      <c r="A4" s="10" t="s">
        <v>13</v>
      </c>
      <c r="B4" s="32">
        <v>2</v>
      </c>
      <c r="C4" s="32" t="s">
        <v>29</v>
      </c>
      <c r="E4" s="6"/>
      <c r="H4" s="6"/>
    </row>
    <row r="5" spans="1:9" ht="15" x14ac:dyDescent="0.2">
      <c r="A5" s="10" t="s">
        <v>4</v>
      </c>
      <c r="B5" s="32">
        <v>24</v>
      </c>
      <c r="C5" s="33">
        <f>IF(OR(B3="", Table1411[[#This Row],[Kindergarten]]=""), "Auto-calculated", IF(AND(B3&gt;10, Table1411[[#This Row],[Kindergarten]]&lt;10), "Not Available", IFERROR(Table1411[[#This Row],[Kindergarten]]/B3, "N/A")))</f>
        <v>1</v>
      </c>
      <c r="E5" s="6"/>
      <c r="H5" s="6"/>
    </row>
    <row r="6" spans="1:9" ht="15" x14ac:dyDescent="0.2">
      <c r="A6" s="10" t="s">
        <v>5</v>
      </c>
      <c r="B6" s="32">
        <v>16</v>
      </c>
      <c r="C6" s="33">
        <f>IF(OR(B3="", Table1411[[#This Row],[Kindergarten]]=""), "Auto-calculated", IF(AND(B3&gt;10, Table1411[[#This Row],[Kindergarten]]&lt;10), "Not Available", IFERROR(Table1411[[#This Row],[Kindergarten]]/B3, "N/A")))</f>
        <v>0.66666666666666663</v>
      </c>
      <c r="E6" s="6"/>
      <c r="H6" s="6"/>
    </row>
    <row r="7" spans="1:9" ht="15" x14ac:dyDescent="0.2">
      <c r="A7" s="10" t="s">
        <v>6</v>
      </c>
      <c r="B7" s="32">
        <v>14</v>
      </c>
      <c r="C7" s="33">
        <f>IF(OR(B3="", Table1411[[#This Row],[Kindergarten]]=""), "Auto-calculated", IF(AND(B3&gt;10, Table1411[[#This Row],[Kindergarten]]&lt;10), "Not Available", IFERROR(Table1411[[#This Row],[Kindergarten]]/B3, "N/A")))</f>
        <v>0.58333333333333337</v>
      </c>
      <c r="E7" s="6"/>
      <c r="H7" s="6"/>
    </row>
    <row r="8" spans="1:9" ht="15" x14ac:dyDescent="0.2">
      <c r="A8" s="11" t="s">
        <v>7</v>
      </c>
      <c r="B8" s="32">
        <v>0</v>
      </c>
      <c r="C8" s="33" t="str">
        <f>IF(OR(B4="", Table1411[[#This Row],[Kindergarten]]=""), "Auto-calculated", IF(AND(B4&gt;10, Table1411[[#This Row],[Kindergarten]]&lt;10), "Not Available",  IFERROR(IF(Table1411[[#This Row],[Kindergarten]]/B4=0, "Not Available", Table1411[[#This Row],[Kindergarten]]/B4), "N/A")))</f>
        <v>Not Available</v>
      </c>
      <c r="E8" s="6"/>
      <c r="H8" s="6"/>
    </row>
    <row r="9" spans="1:9" ht="9.9499999999999993" customHeight="1" thickBot="1" x14ac:dyDescent="0.25"/>
    <row r="10" spans="1:9" ht="38.1" customHeight="1" thickBot="1" x14ac:dyDescent="0.25">
      <c r="A10" s="38" t="s">
        <v>31</v>
      </c>
      <c r="B10" s="30" t="s">
        <v>1</v>
      </c>
      <c r="C10" s="30" t="s">
        <v>9</v>
      </c>
    </row>
    <row r="11" spans="1:9" ht="15.75" x14ac:dyDescent="0.2">
      <c r="A11" s="39" t="s">
        <v>12</v>
      </c>
      <c r="B11" s="63">
        <v>20</v>
      </c>
      <c r="C11" s="40" t="s">
        <v>29</v>
      </c>
    </row>
    <row r="12" spans="1:9" ht="15.75" x14ac:dyDescent="0.2">
      <c r="A12" s="41" t="s">
        <v>13</v>
      </c>
      <c r="B12" s="64">
        <v>4</v>
      </c>
      <c r="C12" s="42" t="s">
        <v>29</v>
      </c>
    </row>
    <row r="13" spans="1:9" ht="15.75" x14ac:dyDescent="0.2">
      <c r="A13" s="41" t="s">
        <v>4</v>
      </c>
      <c r="B13" s="64">
        <v>20</v>
      </c>
      <c r="C13" s="43">
        <f>IF(OR(B11="", Table712[[#This Row],[First Grade]]=""), "Auto-calculated", IF(AND(B11&gt;10, Table712[[#This Row],[First Grade]]&lt;10), "Not Available", IFERROR(Table712[[#This Row],[First Grade]]/B11, "N/A")))</f>
        <v>1</v>
      </c>
    </row>
    <row r="14" spans="1:9" ht="15.75" x14ac:dyDescent="0.2">
      <c r="A14" s="41" t="s">
        <v>5</v>
      </c>
      <c r="B14" s="64">
        <v>12</v>
      </c>
      <c r="C14" s="43">
        <f>IF(OR($B$11="", Table712[[#This Row],[First Grade]]=""), "Auto-calculated", IF(AND($B$11&gt;10, Table712[[#This Row],[First Grade]]&lt;10), "Not Available", IFERROR(Table712[[#This Row],[First Grade]]/$B$11, "N/A")))</f>
        <v>0.6</v>
      </c>
    </row>
    <row r="15" spans="1:9" ht="15.75" x14ac:dyDescent="0.2">
      <c r="A15" s="41" t="s">
        <v>6</v>
      </c>
      <c r="B15" s="64">
        <v>12</v>
      </c>
      <c r="C15" s="44">
        <f>IF(OR($B$11="", Table712[[#This Row],[First Grade]]=""), "Auto-calculated", IF(AND($B$11&gt;10, Table712[[#This Row],[First Grade]]&lt;10), "Not Available", IFERROR(Table712[[#This Row],[First Grade]]/$B$11, "N/A")))</f>
        <v>0.6</v>
      </c>
    </row>
    <row r="16" spans="1:9" ht="16.5" thickBot="1" x14ac:dyDescent="0.25">
      <c r="A16" s="45" t="s">
        <v>7</v>
      </c>
      <c r="B16" s="65">
        <v>1</v>
      </c>
      <c r="C16" s="46">
        <f>IF(OR($B$12="", Table712[[#This Row],[First Grade]]=""), "Auto-calculated", IF(AND($B$12&gt;10, Table712[[#This Row],[First Grade]]&lt;10), "Not Available", IFERROR(Table712[[#This Row],[First Grade]]/$B$12, "N/A")))</f>
        <v>0.25</v>
      </c>
    </row>
    <row r="17" spans="1:8" ht="9.9499999999999993" customHeight="1" x14ac:dyDescent="0.2">
      <c r="A17" s="34"/>
      <c r="B17" s="36"/>
      <c r="C17" s="37"/>
    </row>
    <row r="18" spans="1:8" ht="38.1" customHeight="1" thickBot="1" x14ac:dyDescent="0.25">
      <c r="A18" s="47" t="s">
        <v>31</v>
      </c>
      <c r="B18" s="35" t="s">
        <v>2</v>
      </c>
      <c r="C18" s="35" t="s">
        <v>10</v>
      </c>
    </row>
    <row r="19" spans="1:8" ht="15.75" x14ac:dyDescent="0.2">
      <c r="A19" s="39" t="s">
        <v>12</v>
      </c>
      <c r="B19" s="63">
        <v>22</v>
      </c>
      <c r="C19" s="40" t="s">
        <v>29</v>
      </c>
    </row>
    <row r="20" spans="1:8" ht="15.75" x14ac:dyDescent="0.2">
      <c r="A20" s="41" t="s">
        <v>13</v>
      </c>
      <c r="B20" s="64">
        <v>1</v>
      </c>
      <c r="C20" s="42" t="s">
        <v>29</v>
      </c>
    </row>
    <row r="21" spans="1:8" ht="15.75" x14ac:dyDescent="0.2">
      <c r="A21" s="41" t="s">
        <v>4</v>
      </c>
      <c r="B21" s="64">
        <v>22</v>
      </c>
      <c r="C21" s="43">
        <f>IF(OR($B$19="", Table71013[[#This Row],[Second Grade]]=""), "Auto-calculated", IF(AND($B$19&gt;10, Table71013[[#This Row],[Second Grade]]&lt;10), "Not Available", IFERROR(Table71013[[#This Row],[Second Grade]]/$B$19, "N/A")))</f>
        <v>1</v>
      </c>
    </row>
    <row r="22" spans="1:8" ht="15.75" x14ac:dyDescent="0.2">
      <c r="A22" s="41" t="s">
        <v>5</v>
      </c>
      <c r="B22" s="64">
        <v>14</v>
      </c>
      <c r="C22" s="43">
        <f>IF(OR($B$19="", Table71013[[#This Row],[Second Grade]]=""), "Auto-calculated", IF(AND($B$19&gt;10, Table71013[[#This Row],[Second Grade]]&lt;10), "Not Available", IFERROR(Table71013[[#This Row],[Second Grade]]/$B$19, "N/A")))</f>
        <v>0.63636363636363635</v>
      </c>
    </row>
    <row r="23" spans="1:8" ht="16.5" thickBot="1" x14ac:dyDescent="0.25">
      <c r="A23" s="41" t="s">
        <v>6</v>
      </c>
      <c r="B23" s="64">
        <v>9</v>
      </c>
      <c r="C23" s="43" t="str">
        <f>IF(OR($B$19="", Table71013[[#This Row],[Second Grade]]=""), "Auto-calculated", IF(AND($B$19&gt;10, Table71013[[#This Row],[Second Grade]]&lt;10), "Not Available", IFERROR(Table71013[[#This Row],[Second Grade]]/$B$19, "N/A")))</f>
        <v>Not Available</v>
      </c>
    </row>
    <row r="24" spans="1:8" s="8" customFormat="1" ht="16.5" thickBot="1" x14ac:dyDescent="0.25">
      <c r="A24" s="45" t="s">
        <v>7</v>
      </c>
      <c r="B24" s="65">
        <v>0</v>
      </c>
      <c r="C24" s="48">
        <f>IF(OR($B$20="", Table71013[[#This Row],[Second Grade]]=""), "Auto-calculated", IF(AND($B$20&gt;10, Table71013[[#This Row],[Second Grade]]&lt;10), "Not Available", IFERROR(Table71013[[#This Row],[Second Grade]]/$B$20, "N/A")))</f>
        <v>0</v>
      </c>
    </row>
    <row r="25" spans="1:8" ht="9.9499999999999993" customHeight="1" thickBot="1" x14ac:dyDescent="0.25">
      <c r="E25" s="6"/>
      <c r="H25" s="6"/>
    </row>
    <row r="26" spans="1:8" ht="38.1" customHeight="1" thickBot="1" x14ac:dyDescent="0.25">
      <c r="A26" s="49" t="s">
        <v>31</v>
      </c>
      <c r="B26" s="50" t="s">
        <v>3</v>
      </c>
      <c r="C26" s="31" t="s">
        <v>11</v>
      </c>
      <c r="E26" s="6"/>
      <c r="H26" s="6"/>
    </row>
    <row r="27" spans="1:8" ht="15" x14ac:dyDescent="0.2">
      <c r="A27" s="51" t="s">
        <v>12</v>
      </c>
      <c r="B27" s="66">
        <v>18</v>
      </c>
      <c r="C27" s="40" t="s">
        <v>29</v>
      </c>
      <c r="E27" s="6"/>
      <c r="H27" s="6"/>
    </row>
    <row r="28" spans="1:8" ht="15" x14ac:dyDescent="0.2">
      <c r="A28" s="52" t="s">
        <v>13</v>
      </c>
      <c r="B28" s="32">
        <v>2</v>
      </c>
      <c r="C28" s="42" t="s">
        <v>29</v>
      </c>
      <c r="E28" s="6"/>
      <c r="H28" s="6"/>
    </row>
    <row r="29" spans="1:8" ht="15" x14ac:dyDescent="0.2">
      <c r="A29" s="52" t="s">
        <v>4</v>
      </c>
      <c r="B29" s="32">
        <v>18</v>
      </c>
      <c r="C29" s="43">
        <f>IF(OR($B$27="", Table13[[#This Row],[Third Grade]]=""), "Auto-calculated", IF(AND($B$27&gt;10, Table13[[#This Row],[Third Grade]]&lt;10), "Not Available", IFERROR(Table13[[#This Row],[Third Grade]]/$B$27, "N/A")))</f>
        <v>1</v>
      </c>
      <c r="E29" s="6"/>
      <c r="H29" s="6"/>
    </row>
    <row r="30" spans="1:8" ht="15" x14ac:dyDescent="0.2">
      <c r="A30" s="52" t="s">
        <v>5</v>
      </c>
      <c r="B30" s="32">
        <v>11</v>
      </c>
      <c r="C30" s="43">
        <f>IF(OR($B$27="", Table13[[#This Row],[Third Grade]]=""), "Auto-calculated", IF(AND($B$27&gt;10, Table13[[#This Row],[Third Grade]]&lt;10), "Not Available", IFERROR(Table13[[#This Row],[Third Grade]]/$B$27, "N/A")))</f>
        <v>0.61111111111111116</v>
      </c>
      <c r="E30" s="6"/>
      <c r="H30" s="6"/>
    </row>
    <row r="31" spans="1:8" ht="18" customHeight="1" x14ac:dyDescent="0.2">
      <c r="A31" s="52" t="s">
        <v>6</v>
      </c>
      <c r="B31" s="32">
        <v>8</v>
      </c>
      <c r="C31" s="43" t="str">
        <f>IF(OR($B$27="", Table13[[#This Row],[Third Grade]]=""), "Auto-calculated", IF(AND($B$27&gt;10, Table13[[#This Row],[Third Grade]]&lt;10), "Not Available", IFERROR(Table13[[#This Row],[Third Grade]]/$B$27, "N/A")))</f>
        <v>Not Available</v>
      </c>
      <c r="E31" s="6"/>
      <c r="H31" s="6"/>
    </row>
    <row r="32" spans="1:8" ht="15.75" thickBot="1" x14ac:dyDescent="0.25">
      <c r="A32" s="53" t="s">
        <v>7</v>
      </c>
      <c r="B32" s="67">
        <v>0</v>
      </c>
      <c r="C32" s="48">
        <f>IF(OR($B$28="", Table13[[#This Row],[Third Grade]]=""), "Auto-calculated", IF(AND($B$28&gt;10, Table13[[#This Row],[Third Grade]]&lt;10), "Not Available", IFERROR(Table13[[#This Row],[Third Grade]]/$B$28, "N/A")))</f>
        <v>0</v>
      </c>
      <c r="E32" s="6"/>
      <c r="H32" s="6"/>
    </row>
    <row r="33" spans="1:9" ht="9.9499999999999993" customHeight="1" thickBot="1" x14ac:dyDescent="0.25">
      <c r="E33" s="6"/>
      <c r="H33" s="6"/>
    </row>
    <row r="34" spans="1:9" ht="38.1" customHeight="1" thickBot="1" x14ac:dyDescent="0.25">
      <c r="A34" s="15" t="s">
        <v>33</v>
      </c>
      <c r="B34" s="15" t="s">
        <v>14</v>
      </c>
      <c r="C34" s="55"/>
      <c r="D34" s="12"/>
      <c r="E34" s="13"/>
      <c r="F34" s="13"/>
      <c r="G34" s="13"/>
      <c r="H34" s="13"/>
      <c r="I34" s="14"/>
    </row>
    <row r="35" spans="1:9" ht="29.1" customHeight="1" x14ac:dyDescent="0.2">
      <c r="A35" s="9" t="s">
        <v>15</v>
      </c>
      <c r="B35" s="68">
        <v>8</v>
      </c>
      <c r="C35" s="55"/>
      <c r="D35" s="17"/>
      <c r="E35" s="16"/>
      <c r="F35" s="16"/>
      <c r="G35" s="17"/>
      <c r="H35" s="17"/>
      <c r="I35" s="18"/>
    </row>
    <row r="36" spans="1:9" ht="29.1" customHeight="1" x14ac:dyDescent="0.2">
      <c r="A36" s="19" t="s">
        <v>16</v>
      </c>
      <c r="B36" s="69" t="s">
        <v>34</v>
      </c>
      <c r="C36" s="55"/>
      <c r="D36" s="17"/>
      <c r="E36" s="16"/>
      <c r="F36" s="16"/>
      <c r="G36" s="17"/>
      <c r="H36" s="17"/>
      <c r="I36" s="18"/>
    </row>
    <row r="37" spans="1:9" ht="240.95" customHeight="1" x14ac:dyDescent="0.2">
      <c r="A37" s="19" t="s">
        <v>17</v>
      </c>
      <c r="B37" s="54" t="s">
        <v>35</v>
      </c>
      <c r="C37" s="55"/>
      <c r="D37" s="17"/>
      <c r="E37" s="16"/>
      <c r="F37" s="16"/>
      <c r="G37" s="17"/>
      <c r="H37" s="17"/>
      <c r="I37" s="18"/>
    </row>
    <row r="38" spans="1:9" ht="11.1" customHeight="1" thickBot="1" x14ac:dyDescent="0.25">
      <c r="A38" s="21"/>
      <c r="B38" s="21"/>
      <c r="C38" s="29"/>
      <c r="D38" s="20"/>
      <c r="E38" s="16"/>
      <c r="F38" s="18"/>
      <c r="G38" s="16"/>
      <c r="H38" s="17"/>
      <c r="I38" s="17"/>
    </row>
    <row r="39" spans="1:9" ht="36.75" thickBot="1" x14ac:dyDescent="0.25">
      <c r="A39" s="15" t="s">
        <v>30</v>
      </c>
      <c r="B39" s="22" t="s">
        <v>18</v>
      </c>
      <c r="C39" s="23" t="s">
        <v>19</v>
      </c>
      <c r="D39" s="20"/>
      <c r="E39" s="16"/>
      <c r="F39" s="18"/>
      <c r="G39" s="16"/>
      <c r="H39" s="17"/>
      <c r="I39" s="17"/>
    </row>
    <row r="40" spans="1:9" ht="50.1" customHeight="1" x14ac:dyDescent="0.2">
      <c r="A40" s="9" t="s">
        <v>20</v>
      </c>
      <c r="B40" s="25" t="s">
        <v>21</v>
      </c>
      <c r="C40" s="70">
        <v>1917.05</v>
      </c>
      <c r="D40" s="24"/>
      <c r="E40" s="13"/>
      <c r="F40" s="14"/>
      <c r="G40" s="13"/>
      <c r="H40" s="12"/>
      <c r="I40" s="12"/>
    </row>
    <row r="41" spans="1:9" ht="45" x14ac:dyDescent="0.2">
      <c r="A41" s="19" t="s">
        <v>22</v>
      </c>
      <c r="B41" s="26" t="s">
        <v>23</v>
      </c>
      <c r="C41" s="71">
        <v>0</v>
      </c>
      <c r="D41" s="18"/>
      <c r="E41" s="16"/>
      <c r="F41" s="18"/>
      <c r="G41" s="16"/>
      <c r="H41" s="17"/>
      <c r="I41" s="18"/>
    </row>
    <row r="42" spans="1:9" ht="51" customHeight="1" x14ac:dyDescent="0.2">
      <c r="A42" s="19" t="s">
        <v>24</v>
      </c>
      <c r="B42" s="26" t="s">
        <v>25</v>
      </c>
      <c r="C42" s="72">
        <v>0</v>
      </c>
      <c r="D42" s="20"/>
      <c r="E42" s="16"/>
      <c r="F42" s="18"/>
      <c r="G42" s="16"/>
      <c r="H42" s="17"/>
      <c r="I42" s="17"/>
    </row>
    <row r="43" spans="1:9" ht="51" customHeight="1" x14ac:dyDescent="0.2">
      <c r="A43" s="19" t="s">
        <v>26</v>
      </c>
      <c r="B43" s="27" t="s">
        <v>27</v>
      </c>
      <c r="C43" s="73">
        <v>0</v>
      </c>
      <c r="D43" s="24"/>
      <c r="E43" s="13"/>
      <c r="F43" s="14"/>
      <c r="G43" s="13"/>
      <c r="H43" s="12"/>
      <c r="I43" s="12"/>
    </row>
    <row r="44" spans="1:9" ht="18" x14ac:dyDescent="0.2">
      <c r="A44" s="62"/>
      <c r="B44" s="60" t="s">
        <v>28</v>
      </c>
      <c r="C44" s="61">
        <f>SUBTOTAL(109,Table567[Amount])</f>
        <v>1917.05</v>
      </c>
      <c r="D44" s="20"/>
      <c r="E44" s="16"/>
      <c r="F44" s="16"/>
      <c r="G44" s="16"/>
      <c r="H44" s="17"/>
      <c r="I44" s="17"/>
    </row>
    <row r="45" spans="1:9" hidden="1" x14ac:dyDescent="0.2">
      <c r="D45" s="20"/>
      <c r="E45" s="16"/>
      <c r="F45" s="16"/>
      <c r="G45" s="16"/>
      <c r="H45" s="17"/>
      <c r="I45" s="17"/>
    </row>
    <row r="1048521" spans="5:5" hidden="1" x14ac:dyDescent="0.2">
      <c r="E1048521" s="13"/>
    </row>
  </sheetData>
  <sheetProtection sheet="1" objects="1" scenarios="1" selectLockedCells="1"/>
  <protectedRanges>
    <protectedRange sqref="B35:B37" name="Range1"/>
    <protectedRange sqref="C40:C43" name="Range1_1"/>
  </protectedRanges>
  <conditionalFormatting sqref="B4:B8 B27:B32">
    <cfRule type="expression" dxfId="5" priority="3">
      <formula>B4&lt;10</formula>
    </cfRule>
  </conditionalFormatting>
  <conditionalFormatting sqref="B11:B17">
    <cfRule type="expression" dxfId="4" priority="2">
      <formula>B11&lt;10</formula>
    </cfRule>
  </conditionalFormatting>
  <conditionalFormatting sqref="B19:B24">
    <cfRule type="expression" dxfId="3" priority="1">
      <formula>B19&lt;10</formula>
    </cfRule>
  </conditionalFormatting>
  <pageMargins left="0.7" right="0.7" top="0.75" bottom="0.75" header="0.3" footer="0.3"/>
  <pageSetup scale="43" orientation="landscape" horizontalDpi="0" verticalDpi="0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C703-9004-4C61-861E-517E83BFC8BE}">
  <sheetPr>
    <pageSetUpPr fitToPage="1"/>
  </sheetPr>
  <dimension ref="A1:I1048521"/>
  <sheetViews>
    <sheetView tabSelected="1" zoomScale="82" zoomScaleNormal="82" workbookViewId="0">
      <selection activeCell="B34" sqref="B34"/>
    </sheetView>
  </sheetViews>
  <sheetFormatPr defaultColWidth="0" defaultRowHeight="14.25" zeroHeight="1" x14ac:dyDescent="0.2"/>
  <cols>
    <col min="1" max="1" width="109.28515625" style="6" customWidth="1"/>
    <col min="2" max="3" width="25.85546875" style="6" customWidth="1"/>
    <col min="4" max="4" width="24.85546875" style="6" hidden="1" customWidth="1"/>
    <col min="5" max="5" width="24.85546875" style="28" hidden="1" customWidth="1"/>
    <col min="6" max="7" width="24.85546875" style="6" hidden="1" customWidth="1"/>
    <col min="8" max="8" width="24.85546875" style="2" hidden="1" customWidth="1"/>
    <col min="9" max="9" width="24.85546875" style="6" hidden="1" customWidth="1"/>
    <col min="10" max="16384" width="9.140625" style="6" hidden="1"/>
  </cols>
  <sheetData>
    <row r="1" spans="1:9" ht="84.95" customHeight="1" thickBot="1" x14ac:dyDescent="0.25">
      <c r="A1" s="1" t="s">
        <v>32</v>
      </c>
      <c r="B1" s="58" t="e" vm="1">
        <v>#VALUE!</v>
      </c>
      <c r="C1" s="59" t="e" vm="2">
        <v>#VALUE!</v>
      </c>
      <c r="D1" s="3"/>
      <c r="E1" s="4"/>
      <c r="F1" s="4"/>
      <c r="G1" s="4"/>
      <c r="H1" s="4"/>
      <c r="I1" s="5"/>
    </row>
    <row r="2" spans="1:9" ht="38.1" customHeight="1" thickBot="1" x14ac:dyDescent="0.25">
      <c r="A2" s="7" t="s">
        <v>31</v>
      </c>
      <c r="B2" s="56" t="s">
        <v>0</v>
      </c>
      <c r="C2" s="57" t="s">
        <v>8</v>
      </c>
      <c r="E2" s="6"/>
      <c r="H2" s="6"/>
    </row>
    <row r="3" spans="1:9" ht="15" x14ac:dyDescent="0.2">
      <c r="A3" s="9" t="s">
        <v>12</v>
      </c>
      <c r="B3" s="32">
        <v>24</v>
      </c>
      <c r="C3" s="32" t="s">
        <v>29</v>
      </c>
      <c r="E3" s="6"/>
      <c r="H3" s="6"/>
    </row>
    <row r="4" spans="1:9" ht="15" x14ac:dyDescent="0.2">
      <c r="A4" s="10" t="s">
        <v>13</v>
      </c>
      <c r="B4" s="32" t="s">
        <v>36</v>
      </c>
      <c r="C4" s="32" t="s">
        <v>29</v>
      </c>
      <c r="E4" s="6"/>
      <c r="H4" s="6"/>
    </row>
    <row r="5" spans="1:9" ht="15" x14ac:dyDescent="0.2">
      <c r="A5" s="10" t="s">
        <v>4</v>
      </c>
      <c r="B5" s="32">
        <v>24</v>
      </c>
      <c r="C5" s="33">
        <f>IF(OR(B3="", Table1417[[#This Row],[Kindergarten]]=""), "Auto-calculated", IF(AND(B3&gt;10, Table1417[[#This Row],[Kindergarten]]&lt;10), "Not Available", IFERROR(Table1417[[#This Row],[Kindergarten]]/B3, "N/A")))</f>
        <v>1</v>
      </c>
      <c r="E5" s="6"/>
      <c r="H5" s="6"/>
    </row>
    <row r="6" spans="1:9" ht="15" x14ac:dyDescent="0.2">
      <c r="A6" s="10" t="s">
        <v>5</v>
      </c>
      <c r="B6" s="32">
        <v>16</v>
      </c>
      <c r="C6" s="33">
        <f>IF(OR(B3="", Table1417[[#This Row],[Kindergarten]]=""), "Auto-calculated", IF(AND(B3&gt;10, Table1417[[#This Row],[Kindergarten]]&lt;10), "Not Available", IFERROR(Table1417[[#This Row],[Kindergarten]]/B3, "N/A")))</f>
        <v>0.66666666666666663</v>
      </c>
      <c r="E6" s="6"/>
      <c r="H6" s="6"/>
    </row>
    <row r="7" spans="1:9" ht="15" x14ac:dyDescent="0.2">
      <c r="A7" s="10" t="s">
        <v>6</v>
      </c>
      <c r="B7" s="32">
        <v>14</v>
      </c>
      <c r="C7" s="33">
        <f>IF(OR(B3="", Table1417[[#This Row],[Kindergarten]]=""), "Auto-calculated", IF(AND(B3&gt;10, Table1417[[#This Row],[Kindergarten]]&lt;10), "Not Available", IFERROR(Table1417[[#This Row],[Kindergarten]]/B3, "N/A")))</f>
        <v>0.58333333333333337</v>
      </c>
      <c r="E7" s="6"/>
      <c r="H7" s="6"/>
    </row>
    <row r="8" spans="1:9" ht="15" x14ac:dyDescent="0.2">
      <c r="A8" s="11" t="s">
        <v>7</v>
      </c>
      <c r="B8" s="32" t="s">
        <v>36</v>
      </c>
      <c r="C8" s="33" t="str">
        <f>IF(OR(B4="", Table1417[[#This Row],[Kindergarten]]=""), "Auto-calculated", IF(AND(B4&gt;10, Table1417[[#This Row],[Kindergarten]]&lt;10), "Not Available",  IFERROR(IF(Table1417[[#This Row],[Kindergarten]]/B4=0, "Not Available", Table1417[[#This Row],[Kindergarten]]/B4), "N/A")))</f>
        <v>N/A</v>
      </c>
      <c r="E8" s="6"/>
      <c r="H8" s="6"/>
    </row>
    <row r="9" spans="1:9" ht="9.9499999999999993" customHeight="1" thickBot="1" x14ac:dyDescent="0.25"/>
    <row r="10" spans="1:9" ht="38.1" customHeight="1" thickBot="1" x14ac:dyDescent="0.25">
      <c r="A10" s="38" t="s">
        <v>31</v>
      </c>
      <c r="B10" s="30" t="s">
        <v>1</v>
      </c>
      <c r="C10" s="30" t="s">
        <v>9</v>
      </c>
    </row>
    <row r="11" spans="1:9" ht="15.75" x14ac:dyDescent="0.2">
      <c r="A11" s="39" t="s">
        <v>12</v>
      </c>
      <c r="B11" s="63">
        <v>20</v>
      </c>
      <c r="C11" s="40" t="s">
        <v>29</v>
      </c>
    </row>
    <row r="12" spans="1:9" ht="15.75" x14ac:dyDescent="0.2">
      <c r="A12" s="41" t="s">
        <v>13</v>
      </c>
      <c r="B12" s="64" t="s">
        <v>36</v>
      </c>
      <c r="C12" s="42" t="s">
        <v>29</v>
      </c>
    </row>
    <row r="13" spans="1:9" ht="15.75" x14ac:dyDescent="0.2">
      <c r="A13" s="41" t="s">
        <v>4</v>
      </c>
      <c r="B13" s="64">
        <v>20</v>
      </c>
      <c r="C13" s="43">
        <f>IF(OR(B11="", Table718[[#This Row],[First Grade]]=""), "Auto-calculated", IF(AND(B11&gt;10, Table718[[#This Row],[First Grade]]&lt;10), "Not Available", IFERROR(Table718[[#This Row],[First Grade]]/B11, "N/A")))</f>
        <v>1</v>
      </c>
    </row>
    <row r="14" spans="1:9" ht="15.75" x14ac:dyDescent="0.2">
      <c r="A14" s="41" t="s">
        <v>5</v>
      </c>
      <c r="B14" s="64">
        <v>12</v>
      </c>
      <c r="C14" s="43">
        <f>IF(OR($B$11="", Table718[[#This Row],[First Grade]]=""), "Auto-calculated", IF(AND($B$11&gt;10, Table718[[#This Row],[First Grade]]&lt;10), "Not Available", IFERROR(Table718[[#This Row],[First Grade]]/$B$11, "N/A")))</f>
        <v>0.6</v>
      </c>
    </row>
    <row r="15" spans="1:9" ht="15.75" x14ac:dyDescent="0.2">
      <c r="A15" s="41" t="s">
        <v>6</v>
      </c>
      <c r="B15" s="64">
        <v>12</v>
      </c>
      <c r="C15" s="44">
        <f>IF(OR($B$11="", Table718[[#This Row],[First Grade]]=""), "Auto-calculated", IF(AND($B$11&gt;10, Table718[[#This Row],[First Grade]]&lt;10), "Not Available", IFERROR(Table718[[#This Row],[First Grade]]/$B$11, "N/A")))</f>
        <v>0.6</v>
      </c>
    </row>
    <row r="16" spans="1:9" ht="16.5" thickBot="1" x14ac:dyDescent="0.25">
      <c r="A16" s="45" t="s">
        <v>7</v>
      </c>
      <c r="B16" s="65" t="s">
        <v>36</v>
      </c>
      <c r="C16" s="46" t="str">
        <f>IF(OR($B$12="", Table718[[#This Row],[First Grade]]=""), "Auto-calculated", IF(AND($B$12&gt;10, Table718[[#This Row],[First Grade]]&lt;10), "Not Available", IFERROR(Table718[[#This Row],[First Grade]]/$B$12, "N/A")))</f>
        <v>N/A</v>
      </c>
    </row>
    <row r="17" spans="1:8" ht="9.9499999999999993" customHeight="1" x14ac:dyDescent="0.2">
      <c r="A17" s="34"/>
      <c r="B17" s="36"/>
      <c r="C17" s="37"/>
    </row>
    <row r="18" spans="1:8" ht="38.1" customHeight="1" thickBot="1" x14ac:dyDescent="0.25">
      <c r="A18" s="47" t="s">
        <v>31</v>
      </c>
      <c r="B18" s="35" t="s">
        <v>2</v>
      </c>
      <c r="C18" s="35" t="s">
        <v>10</v>
      </c>
    </row>
    <row r="19" spans="1:8" ht="15.75" x14ac:dyDescent="0.2">
      <c r="A19" s="39" t="s">
        <v>12</v>
      </c>
      <c r="B19" s="63">
        <v>22</v>
      </c>
      <c r="C19" s="40" t="s">
        <v>29</v>
      </c>
    </row>
    <row r="20" spans="1:8" ht="15.75" x14ac:dyDescent="0.2">
      <c r="A20" s="41" t="s">
        <v>13</v>
      </c>
      <c r="B20" s="64" t="s">
        <v>36</v>
      </c>
      <c r="C20" s="42" t="s">
        <v>29</v>
      </c>
    </row>
    <row r="21" spans="1:8" ht="15.75" x14ac:dyDescent="0.2">
      <c r="A21" s="41" t="s">
        <v>4</v>
      </c>
      <c r="B21" s="64">
        <v>22</v>
      </c>
      <c r="C21" s="43">
        <f>IF(OR($B$19="", Table71019[[#This Row],[Second Grade]]=""), "Auto-calculated", IF(AND($B$19&gt;10, Table71019[[#This Row],[Second Grade]]&lt;10), "Not Available", IFERROR(Table71019[[#This Row],[Second Grade]]/$B$19, "N/A")))</f>
        <v>1</v>
      </c>
    </row>
    <row r="22" spans="1:8" ht="15.75" x14ac:dyDescent="0.2">
      <c r="A22" s="41" t="s">
        <v>5</v>
      </c>
      <c r="B22" s="64">
        <v>14</v>
      </c>
      <c r="C22" s="43">
        <f>IF(OR($B$19="", Table71019[[#This Row],[Second Grade]]=""), "Auto-calculated", IF(AND($B$19&gt;10, Table71019[[#This Row],[Second Grade]]&lt;10), "Not Available", IFERROR(Table71019[[#This Row],[Second Grade]]/$B$19, "N/A")))</f>
        <v>0.63636363636363635</v>
      </c>
    </row>
    <row r="23" spans="1:8" ht="16.5" thickBot="1" x14ac:dyDescent="0.25">
      <c r="A23" s="41" t="s">
        <v>6</v>
      </c>
      <c r="B23" s="64" t="s">
        <v>36</v>
      </c>
      <c r="C23" s="43" t="str">
        <f>IF(OR($B$19="", Table71019[[#This Row],[Second Grade]]=""), "Auto-calculated", IF(AND($B$19&gt;10, Table71019[[#This Row],[Second Grade]]&lt;10), "Not Available", IFERROR(Table71019[[#This Row],[Second Grade]]/$B$19, "N/A")))</f>
        <v>N/A</v>
      </c>
    </row>
    <row r="24" spans="1:8" s="8" customFormat="1" ht="16.5" thickBot="1" x14ac:dyDescent="0.25">
      <c r="A24" s="45" t="s">
        <v>7</v>
      </c>
      <c r="B24" s="65" t="s">
        <v>36</v>
      </c>
      <c r="C24" s="48" t="str">
        <f>IF(OR($B$20="", Table71019[[#This Row],[Second Grade]]=""), "Auto-calculated", IF(AND($B$20&gt;10, Table71019[[#This Row],[Second Grade]]&lt;10), "Not Available", IFERROR(Table71019[[#This Row],[Second Grade]]/$B$20, "N/A")))</f>
        <v>N/A</v>
      </c>
    </row>
    <row r="25" spans="1:8" ht="9.9499999999999993" customHeight="1" thickBot="1" x14ac:dyDescent="0.25">
      <c r="E25" s="6"/>
      <c r="H25" s="6"/>
    </row>
    <row r="26" spans="1:8" ht="38.1" customHeight="1" thickBot="1" x14ac:dyDescent="0.25">
      <c r="A26" s="49" t="s">
        <v>31</v>
      </c>
      <c r="B26" s="50" t="s">
        <v>3</v>
      </c>
      <c r="C26" s="31" t="s">
        <v>11</v>
      </c>
      <c r="E26" s="6"/>
      <c r="H26" s="6"/>
    </row>
    <row r="27" spans="1:8" ht="15" x14ac:dyDescent="0.2">
      <c r="A27" s="51" t="s">
        <v>12</v>
      </c>
      <c r="B27" s="66">
        <v>18</v>
      </c>
      <c r="C27" s="40" t="s">
        <v>29</v>
      </c>
      <c r="E27" s="6"/>
      <c r="H27" s="6"/>
    </row>
    <row r="28" spans="1:8" ht="15" x14ac:dyDescent="0.2">
      <c r="A28" s="52" t="s">
        <v>13</v>
      </c>
      <c r="B28" s="32" t="s">
        <v>36</v>
      </c>
      <c r="C28" s="42" t="s">
        <v>29</v>
      </c>
      <c r="E28" s="6"/>
      <c r="H28" s="6"/>
    </row>
    <row r="29" spans="1:8" ht="15" x14ac:dyDescent="0.2">
      <c r="A29" s="52" t="s">
        <v>4</v>
      </c>
      <c r="B29" s="32">
        <v>18</v>
      </c>
      <c r="C29" s="43">
        <f>IF(OR($B$27="", Table114[[#This Row],[Third Grade]]=""), "Auto-calculated", IF(AND($B$27&gt;10, Table114[[#This Row],[Third Grade]]&lt;10), "Not Available", IFERROR(Table114[[#This Row],[Third Grade]]/$B$27, "N/A")))</f>
        <v>1</v>
      </c>
      <c r="E29" s="6"/>
      <c r="H29" s="6"/>
    </row>
    <row r="30" spans="1:8" ht="15" x14ac:dyDescent="0.2">
      <c r="A30" s="52" t="s">
        <v>5</v>
      </c>
      <c r="B30" s="32">
        <v>11</v>
      </c>
      <c r="C30" s="43">
        <f>IF(OR($B$27="", Table114[[#This Row],[Third Grade]]=""), "Auto-calculated", IF(AND($B$27&gt;10, Table114[[#This Row],[Third Grade]]&lt;10), "Not Available", IFERROR(Table114[[#This Row],[Third Grade]]/$B$27, "N/A")))</f>
        <v>0.61111111111111116</v>
      </c>
      <c r="E30" s="6"/>
      <c r="H30" s="6"/>
    </row>
    <row r="31" spans="1:8" ht="18" customHeight="1" x14ac:dyDescent="0.2">
      <c r="A31" s="52" t="s">
        <v>6</v>
      </c>
      <c r="B31" s="32" t="s">
        <v>36</v>
      </c>
      <c r="C31" s="43" t="str">
        <f>IF(OR($B$27="", Table114[[#This Row],[Third Grade]]=""), "Auto-calculated", IF(AND($B$27&gt;10, Table114[[#This Row],[Third Grade]]&lt;10), "Not Available", IFERROR(Table114[[#This Row],[Third Grade]]/$B$27, "N/A")))</f>
        <v>N/A</v>
      </c>
      <c r="E31" s="6"/>
      <c r="H31" s="6"/>
    </row>
    <row r="32" spans="1:8" ht="15.75" thickBot="1" x14ac:dyDescent="0.25">
      <c r="A32" s="53" t="s">
        <v>7</v>
      </c>
      <c r="B32" s="67" t="s">
        <v>36</v>
      </c>
      <c r="C32" s="48" t="str">
        <f>IF(OR($B$28="", Table114[[#This Row],[Third Grade]]=""), "Auto-calculated", IF(AND($B$28&gt;10, Table114[[#This Row],[Third Grade]]&lt;10), "Not Available", IFERROR(Table114[[#This Row],[Third Grade]]/$B$28, "N/A")))</f>
        <v>N/A</v>
      </c>
      <c r="E32" s="6"/>
      <c r="H32" s="6"/>
    </row>
    <row r="33" spans="1:9" ht="9.9499999999999993" customHeight="1" thickBot="1" x14ac:dyDescent="0.25">
      <c r="E33" s="6"/>
      <c r="H33" s="6"/>
    </row>
    <row r="34" spans="1:9" ht="38.1" customHeight="1" thickBot="1" x14ac:dyDescent="0.25">
      <c r="A34" s="15" t="s">
        <v>33</v>
      </c>
      <c r="B34" s="15" t="s">
        <v>14</v>
      </c>
      <c r="C34" s="55"/>
      <c r="D34" s="12"/>
      <c r="E34" s="13"/>
      <c r="F34" s="13"/>
      <c r="G34" s="13"/>
      <c r="H34" s="13"/>
      <c r="I34" s="14"/>
    </row>
    <row r="35" spans="1:9" ht="29.1" customHeight="1" x14ac:dyDescent="0.2">
      <c r="A35" s="9" t="s">
        <v>15</v>
      </c>
      <c r="B35" s="68">
        <v>8</v>
      </c>
      <c r="C35" s="55"/>
      <c r="D35" s="17"/>
      <c r="E35" s="16"/>
      <c r="F35" s="16"/>
      <c r="G35" s="17"/>
      <c r="H35" s="17"/>
      <c r="I35" s="18"/>
    </row>
    <row r="36" spans="1:9" ht="29.1" customHeight="1" x14ac:dyDescent="0.2">
      <c r="A36" s="19" t="s">
        <v>16</v>
      </c>
      <c r="B36" s="74" t="s">
        <v>34</v>
      </c>
      <c r="C36" s="55"/>
      <c r="D36" s="17"/>
      <c r="E36" s="16"/>
      <c r="F36" s="16"/>
      <c r="G36" s="17"/>
      <c r="H36" s="17"/>
      <c r="I36" s="18"/>
    </row>
    <row r="37" spans="1:9" ht="240.95" customHeight="1" x14ac:dyDescent="0.2">
      <c r="A37" s="19" t="s">
        <v>17</v>
      </c>
      <c r="B37" s="75" t="s">
        <v>35</v>
      </c>
      <c r="C37" s="55"/>
      <c r="D37" s="17"/>
      <c r="E37" s="16"/>
      <c r="F37" s="16"/>
      <c r="G37" s="17"/>
      <c r="H37" s="17"/>
      <c r="I37" s="18"/>
    </row>
    <row r="38" spans="1:9" ht="11.1" customHeight="1" thickBot="1" x14ac:dyDescent="0.25">
      <c r="A38" s="21"/>
      <c r="B38" s="21"/>
      <c r="C38" s="29"/>
      <c r="D38" s="20"/>
      <c r="E38" s="16"/>
      <c r="F38" s="18"/>
      <c r="G38" s="16"/>
      <c r="H38" s="17"/>
      <c r="I38" s="17"/>
    </row>
    <row r="39" spans="1:9" ht="36.75" thickBot="1" x14ac:dyDescent="0.25">
      <c r="A39" s="15" t="s">
        <v>30</v>
      </c>
      <c r="B39" s="22" t="s">
        <v>18</v>
      </c>
      <c r="C39" s="23" t="s">
        <v>19</v>
      </c>
      <c r="D39" s="20"/>
      <c r="E39" s="16"/>
      <c r="F39" s="18"/>
      <c r="G39" s="16"/>
      <c r="H39" s="17"/>
      <c r="I39" s="17"/>
    </row>
    <row r="40" spans="1:9" ht="50.1" customHeight="1" x14ac:dyDescent="0.2">
      <c r="A40" s="9" t="s">
        <v>20</v>
      </c>
      <c r="B40" s="25" t="s">
        <v>21</v>
      </c>
      <c r="C40" s="70">
        <v>1917.05</v>
      </c>
      <c r="D40" s="24"/>
      <c r="E40" s="13"/>
      <c r="F40" s="14"/>
      <c r="G40" s="13"/>
      <c r="H40" s="12"/>
      <c r="I40" s="12"/>
    </row>
    <row r="41" spans="1:9" ht="45" x14ac:dyDescent="0.2">
      <c r="A41" s="19" t="s">
        <v>22</v>
      </c>
      <c r="B41" s="26" t="s">
        <v>23</v>
      </c>
      <c r="C41" s="71">
        <v>0</v>
      </c>
      <c r="D41" s="18"/>
      <c r="E41" s="16"/>
      <c r="F41" s="18"/>
      <c r="G41" s="16"/>
      <c r="H41" s="17"/>
      <c r="I41" s="18"/>
    </row>
    <row r="42" spans="1:9" ht="51" customHeight="1" x14ac:dyDescent="0.2">
      <c r="A42" s="19" t="s">
        <v>24</v>
      </c>
      <c r="B42" s="26" t="s">
        <v>25</v>
      </c>
      <c r="C42" s="72">
        <v>0</v>
      </c>
      <c r="D42" s="20"/>
      <c r="E42" s="16"/>
      <c r="F42" s="18"/>
      <c r="G42" s="16"/>
      <c r="H42" s="17"/>
      <c r="I42" s="17"/>
    </row>
    <row r="43" spans="1:9" ht="51" customHeight="1" x14ac:dyDescent="0.2">
      <c r="A43" s="19" t="s">
        <v>26</v>
      </c>
      <c r="B43" s="27" t="s">
        <v>27</v>
      </c>
      <c r="C43" s="73">
        <v>0</v>
      </c>
      <c r="D43" s="24"/>
      <c r="E43" s="13"/>
      <c r="F43" s="14"/>
      <c r="G43" s="13"/>
      <c r="H43" s="12"/>
      <c r="I43" s="12"/>
    </row>
    <row r="44" spans="1:9" ht="18" x14ac:dyDescent="0.2">
      <c r="A44" s="62"/>
      <c r="B44" s="60" t="s">
        <v>28</v>
      </c>
      <c r="C44" s="61">
        <f>SUBTOTAL(109,Table5615[Amount])</f>
        <v>1917.05</v>
      </c>
      <c r="D44" s="20"/>
      <c r="E44" s="16"/>
      <c r="F44" s="16"/>
      <c r="G44" s="16"/>
      <c r="H44" s="17"/>
      <c r="I44" s="17"/>
    </row>
    <row r="45" spans="1:9" hidden="1" x14ac:dyDescent="0.2">
      <c r="D45" s="20"/>
      <c r="E45" s="16"/>
      <c r="F45" s="16"/>
      <c r="G45" s="16"/>
      <c r="H45" s="17"/>
      <c r="I45" s="17"/>
    </row>
    <row r="1048521" spans="5:5" hidden="1" x14ac:dyDescent="0.2">
      <c r="E1048521" s="13"/>
    </row>
  </sheetData>
  <sheetProtection algorithmName="SHA-512" hashValue="U0Wch86slOjngpYy3xS6i7/knpReXAu//AFFpGJ2Z6UH1ly46zkG/EXRuUjikC/ZeUS1aYmnnnveVoN6EdhVyw==" saltValue="D4dIWtLR1fCwMK/2uLDrwA==" spinCount="100000" sheet="1" selectLockedCells="1"/>
  <protectedRanges>
    <protectedRange sqref="B35:B37" name="Range1"/>
    <protectedRange sqref="C40:C43" name="Range1_1"/>
  </protectedRanges>
  <conditionalFormatting sqref="B4:B8 B27:B32">
    <cfRule type="expression" dxfId="2" priority="3">
      <formula>B4&lt;10</formula>
    </cfRule>
  </conditionalFormatting>
  <conditionalFormatting sqref="B11:B17">
    <cfRule type="expression" dxfId="1" priority="2">
      <formula>B11&lt;10</formula>
    </cfRule>
  </conditionalFormatting>
  <conditionalFormatting sqref="B19:B24">
    <cfRule type="expression" dxfId="0" priority="1">
      <formula>B19&lt;10</formula>
    </cfRule>
  </conditionalFormatting>
  <pageMargins left="0.7" right="0.7" top="0.75" bottom="0.75" header="0.3" footer="0.3"/>
  <pageSetup scale="43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 Website Form TAOO</vt:lpstr>
      <vt:lpstr>Strong Readers Website TAOO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Strong Readers Required Website Information Form</dc:title>
  <dc:subject/>
  <dc:creator>Oklahoma State Department of Education</dc:creator>
  <cp:keywords/>
  <dc:description/>
  <cp:lastModifiedBy>Sarah Alexander</cp:lastModifiedBy>
  <cp:lastPrinted>2025-05-08T22:12:40Z</cp:lastPrinted>
  <dcterms:created xsi:type="dcterms:W3CDTF">2025-05-08T13:30:15Z</dcterms:created>
  <dcterms:modified xsi:type="dcterms:W3CDTF">2025-08-28T17:31:07Z</dcterms:modified>
  <cp:category/>
</cp:coreProperties>
</file>